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1600" windowHeight="9600"/>
  </bookViews>
  <sheets>
    <sheet name="Sheet 1" sheetId="4" r:id="rId1"/>
    <sheet name="Final Impact Statement" sheetId="2" r:id="rId2"/>
    <sheet name="Sheet3" sheetId="3" state="hidden" r:id="rId3"/>
  </sheets>
  <definedNames>
    <definedName name="select_state">Sheet3!$A$2:$A$53</definedName>
    <definedName name="State" localSheetId="1">Sheet3!#REF!</definedName>
    <definedName name="State" localSheetId="2">Sheet3!#REF!</definedName>
    <definedName name="State">Sheet3!#REF!</definedName>
    <definedName name="State_D">Sheet3!$A$1:$A$53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6" i="2" l="1"/>
  <c r="G31" i="2"/>
  <c r="C31" i="2"/>
  <c r="A31" i="2"/>
  <c r="F35" i="2"/>
  <c r="I31" i="2" l="1"/>
  <c r="F41" i="2"/>
  <c r="I40" i="2" l="1"/>
  <c r="D40" i="2"/>
  <c r="A40" i="2"/>
</calcChain>
</file>

<file path=xl/sharedStrings.xml><?xml version="1.0" encoding="utf-8"?>
<sst xmlns="http://schemas.openxmlformats.org/spreadsheetml/2006/main" count="90" uniqueCount="89">
  <si>
    <t>State</t>
  </si>
  <si>
    <t>Total Medicaid Patients</t>
  </si>
  <si>
    <t>% Medicaid Patients</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</si>
  <si>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</si>
  <si>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</si>
  <si>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</si>
  <si>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</si>
  <si>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</si>
  <si>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</si>
  <si>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</si>
  <si>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</si>
  <si>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</si>
  <si>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</si>
  <si>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</si>
  <si>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</si>
  <si>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</si>
  <si>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</si>
  <si>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</si>
  <si>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</si>
  <si>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</si>
  <si>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</si>
  <si>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</si>
  <si>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</si>
  <si>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</si>
  <si>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</si>
  <si>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</si>
  <si>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</si>
  <si>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</si>
  <si>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</si>
  <si>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</si>
  <si>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</si>
  <si>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</si>
  <si>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</si>
  <si>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</si>
  <si>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</si>
  <si>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</si>
  <si>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</si>
  <si>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</si>
  <si>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</si>
  <si>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</si>
  <si>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</si>
  <si>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</si>
  <si>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Puerto Rico</t>
  </si>
  <si>
    <t>Rhode Island</t>
  </si>
  <si>
    <t>South Carolina</t>
  </si>
  <si>
    <t>South Dakota</t>
  </si>
  <si>
    <t>Tennessee</t>
  </si>
  <si>
    <t>Texas</t>
  </si>
  <si>
    <t>Utah</t>
  </si>
  <si>
    <t>Vermont</t>
  </si>
  <si>
    <t>Virginia</t>
  </si>
  <si>
    <t>Washington</t>
  </si>
  <si>
    <t>West Virginia</t>
  </si>
  <si>
    <t>Wisconsin</t>
  </si>
  <si>
    <t>Wyoming</t>
  </si>
  <si>
    <t>Total Medicaid Beneficiaries</t>
  </si>
  <si>
    <t>Percent Served by HCs</t>
  </si>
  <si>
    <t>% of State Medicaid Expenditures</t>
  </si>
  <si>
    <t>At</t>
  </si>
  <si>
    <t>In</t>
  </si>
  <si>
    <t>We employ</t>
  </si>
  <si>
    <t>We provide high quality, cost effective, integrated care for</t>
  </si>
  <si>
    <t>In 2015 we 
cared for</t>
  </si>
  <si>
    <t>Medicaid beneficiaries.</t>
  </si>
  <si>
    <t>Which represented</t>
  </si>
  <si>
    <t>of patients who came through our door.</t>
  </si>
  <si>
    <t>people in our community.</t>
  </si>
  <si>
    <t>people.</t>
  </si>
  <si>
    <t>Health centers serve</t>
  </si>
  <si>
    <t>4. Enter the name of your health center &gt;</t>
  </si>
  <si>
    <t>Enter/Select Data Here</t>
  </si>
  <si>
    <t>Which is</t>
  </si>
  <si>
    <t>of all patients served by health centers.</t>
  </si>
  <si>
    <t>Health centers are cost effective Medicaid providers, serving</t>
  </si>
  <si>
    <t>of all Medicaid beneficiaries in our state,</t>
  </si>
  <si>
    <t>but representing only</t>
  </si>
  <si>
    <t>of the state's total Medicaid expenditures.</t>
  </si>
  <si>
    <t xml:space="preserve">Instructions </t>
  </si>
  <si>
    <t>1. Enter your health center's total FTE  (UDS Table 5, Line 34, Column A)</t>
  </si>
  <si>
    <t>2. Enter the total number of patients served by your health center (UDS Table 4, Line 6, Column A)</t>
  </si>
  <si>
    <t xml:space="preserve">3. Enter the total number of Medicaid patients served by your health center (UDS Table 4, Line 8, Sum of Column A + B) </t>
  </si>
  <si>
    <t>If you are having trouble printing the Final Impact Statement on one page in your version of Excel, take the following steps:</t>
  </si>
  <si>
    <r>
      <t xml:space="preserve">5. Select your state from this </t>
    </r>
    <r>
      <rPr>
        <b/>
        <sz val="11"/>
        <color theme="1"/>
        <rFont val="Calibri"/>
        <family val="2"/>
        <scheme val="minor"/>
      </rPr>
      <t>drop down menu</t>
    </r>
    <r>
      <rPr>
        <sz val="11"/>
        <color theme="1"/>
        <rFont val="Calibri"/>
        <family val="2"/>
        <scheme val="minor"/>
      </rPr>
      <t xml:space="preserve"> &gt;</t>
    </r>
  </si>
  <si>
    <t>3. You will see blue outlines appear. These represent page outlines.</t>
  </si>
  <si>
    <t>4. Drag the blue lines until they properly frame the content of the estimator.</t>
  </si>
  <si>
    <t>5. Everything should now print normally (you can check this by first using print preview).</t>
  </si>
  <si>
    <t>Once you have input all of your data, click the 'Final Impact Statement' tab below to see a one-page summary showing Medicaid's impact at the local, state, and national level.</t>
  </si>
  <si>
    <t>1. Click the Layout tab at the top of your spreadsheet.</t>
  </si>
  <si>
    <t>2. Go to the View section and select Normal (it is currently in Page Layout view).</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</si>
</sst>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0.0%"/>
  </numFmts>
  <fonts count="16" x14ac:knownFonts="1">
    <font>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b/>
      <sz val="10"/>
      <color rgb="FF000000"/>
      <name val="Calibri"/>
      <family val="2"/>
    </font>
    <font>
      <sz val="10"/>
      <color rgb="FF000000"/>
      <name val="Calibri"/>
      <family val="2"/>
    </font>
    <font>
      <sz val="10"/>
      <color rgb="FF1D4553"/>
      <name val="Calibri"/>
      <family val="2"/>
      <scheme val="minor"/>
    </font>
    <font>
      <b/>
      <sz val="14"/>
      <color rgb="FF1D4553"/>
      <name val="Calibri"/>
      <family val="2"/>
      <scheme val="minor"/>
    </font>
    <font>
      <b/>
      <sz val="16"/>
      <color rgb="FF1D4553"/>
      <name val="Calibri"/>
      <family val="2"/>
      <scheme val="minor"/>
    </font>
    <font>
      <b/>
      <sz val="14"/>
      <color theme="0"/>
      <name val="Calibri"/>
      <family val="2"/>
      <scheme val="minor"/>
    </font>
    <font>
      <b/>
      <sz val="14"/>
      <color rgb="FFDE7F27"/>
      <name val="Calibri"/>
      <family val="2"/>
      <scheme val="minor"/>
    </font>
    <font>
      <b/>
      <sz val="22"/>
      <color rgb="FF1D4553"/>
      <name val="Calibri"/>
      <family val="2"/>
      <scheme val="minor"/>
    </font>
    <font>
      <b/>
      <sz val="24"/>
      <color rgb="FF1D4553"/>
      <name val="Calibri"/>
      <family val="2"/>
      <scheme val="minor"/>
    </font>
    <font>
      <sz val="11"/>
      <color rgb="FFFF0000"/>
      <name val="Calibri"/>
      <family val="2"/>
      <scheme val="minor"/>
    </font>
    <font>
      <b/>
      <sz val="11"/>
      <color theme="1"/>
      <name val="Calibri"/>
      <family val="2"/>
      <scheme val="minor"/>
    </font>
    <font>
      <b/>
      <sz val="11"/>
      <name val="Calibri"/>
      <family val="2"/>
      <scheme val="minor"/>
    </font>
  </fonts>
  <fills count="3">
    <fill>
      <patternFill patternType="none"/>
    </fill>
    <fill>
      <patternFill patternType="gray125"/>
    </fill>
    <fill>
      <patternFill patternType="solid">
        <fgColor rgb="FF1D4553"/>
        <bgColor indexed="64"/>
      </patternFill>
    </fill>
  </fills>
  <borders count="1">
    <border>
      <left/>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64">
    <xf numFmtId="0" fontId="0" fillId="0" borderId="0" xfId="0"/>
    <xf numFmtId="0" fontId="2" fillId="0" borderId="0" xfId="0" applyFont="1"/>
    <xf numFmtId="9" fontId="2" fillId="0" borderId="0" xfId="2" applyFont="1"/>
    <xf numFmtId="164" fontId="2" fillId="0" borderId="0" xfId="1" applyNumberFormat="1" applyFont="1"/>
    <xf numFmtId="0" fontId="3" fillId="0" borderId="0" xfId="0" applyFont="1" applyAlignment="1">
      <alignment horizontal="center"/>
    </xf>
    <xf numFmtId="9" fontId="3" fillId="0" borderId="0" xfId="2" applyFont="1" applyAlignment="1">
      <alignment horizontal="center"/>
    </xf>
    <xf numFmtId="164" fontId="3" fillId="0" borderId="0" xfId="1" applyNumberFormat="1" applyFont="1" applyAlignment="1">
      <alignment horizontal="center"/>
    </xf>
    <xf numFmtId="0" fontId="4" fillId="0" borderId="0" xfId="0" applyFont="1" applyFill="1" applyBorder="1" applyAlignment="1" applyProtection="1">
      <alignment horizontal="center" vertical="center"/>
    </xf>
    <xf numFmtId="0" fontId="2" fillId="0" borderId="0" xfId="0" applyFont="1" applyAlignment="1"/>
    <xf numFmtId="0" fontId="5" fillId="0" borderId="0" xfId="0" applyFont="1" applyFill="1" applyBorder="1" applyAlignment="1" applyProtection="1">
      <alignment vertical="center" wrapText="1"/>
    </xf>
    <xf numFmtId="165" fontId="2" fillId="0" borderId="0" xfId="2" applyNumberFormat="1" applyFont="1" applyFill="1" applyBorder="1"/>
    <xf numFmtId="10" fontId="2" fillId="0" borderId="0" xfId="2" applyNumberFormat="1" applyFont="1"/>
    <xf numFmtId="0" fontId="6" fillId="0" borderId="0" xfId="0" applyFont="1" applyAlignment="1">
      <alignment horizontal="center"/>
    </xf>
    <xf numFmtId="0" fontId="6" fillId="0" borderId="0" xfId="0" applyFont="1" applyAlignment="1">
      <alignment horizontal="left"/>
    </xf>
    <xf numFmtId="0" fontId="6" fillId="0" borderId="0" xfId="0" applyFont="1" applyAlignment="1"/>
    <xf numFmtId="9" fontId="6" fillId="0" borderId="0" xfId="2" applyFont="1" applyAlignment="1"/>
    <xf numFmtId="3" fontId="7" fillId="0" borderId="0" xfId="0" applyNumberFormat="1" applyFont="1" applyAlignment="1">
      <alignment horizontal="center" vertical="center"/>
    </xf>
    <xf numFmtId="3" fontId="8" fillId="0" borderId="0" xfId="0" applyNumberFormat="1" applyFont="1" applyAlignment="1">
      <alignment horizontal="center" vertical="center"/>
    </xf>
    <xf numFmtId="0" fontId="8" fillId="0" borderId="0" xfId="0" applyFont="1" applyAlignment="1">
      <alignment horizontal="center" vertical="center"/>
    </xf>
    <xf numFmtId="9" fontId="7" fillId="0" borderId="0" xfId="0" applyNumberFormat="1" applyFont="1" applyAlignment="1">
      <alignment horizontal="center" vertical="center"/>
    </xf>
    <xf numFmtId="0" fontId="9" fillId="2" borderId="0" xfId="0" applyFont="1" applyFill="1" applyAlignment="1">
      <alignment vertical="center"/>
    </xf>
    <xf numFmtId="9" fontId="7" fillId="0" borderId="0" xfId="0" applyNumberFormat="1" applyFont="1" applyAlignment="1">
      <alignment vertical="center"/>
    </xf>
    <xf numFmtId="0" fontId="6" fillId="0" borderId="0" xfId="0" applyFont="1" applyBorder="1" applyAlignment="1"/>
    <xf numFmtId="0" fontId="6" fillId="0" borderId="0" xfId="0" applyFont="1" applyBorder="1" applyAlignment="1">
      <alignment horizontal="left"/>
    </xf>
    <xf numFmtId="0" fontId="9" fillId="0" borderId="0" xfId="0" applyFont="1" applyFill="1" applyAlignment="1">
      <alignment vertical="center"/>
    </xf>
    <xf numFmtId="0" fontId="6" fillId="0" borderId="0" xfId="0" applyFont="1" applyFill="1" applyAlignment="1"/>
    <xf numFmtId="9" fontId="10" fillId="0" borderId="0" xfId="2" applyFont="1" applyBorder="1" applyAlignment="1">
      <alignment vertical="center"/>
    </xf>
    <xf numFmtId="0" fontId="9" fillId="0" borderId="0" xfId="0" applyFont="1" applyFill="1" applyAlignment="1">
      <alignment horizontal="right" vertical="center"/>
    </xf>
    <xf numFmtId="0" fontId="9" fillId="0" borderId="0" xfId="0" applyFont="1" applyFill="1" applyAlignment="1">
      <alignment horizontal="left" vertical="center"/>
    </xf>
    <xf numFmtId="9" fontId="10" fillId="0" borderId="0" xfId="2" applyFont="1" applyAlignment="1">
      <alignment vertical="center"/>
    </xf>
    <xf numFmtId="0" fontId="14" fillId="0" borderId="0" xfId="0" applyFont="1" applyAlignment="1">
      <alignment horizontal="center"/>
    </xf>
    <xf numFmtId="0" fontId="0" fillId="0" borderId="0" xfId="0" applyFont="1"/>
    <xf numFmtId="3" fontId="0" fillId="0" borderId="0" xfId="0" applyNumberFormat="1" applyFont="1" applyAlignment="1">
      <alignment horizontal="left"/>
    </xf>
    <xf numFmtId="0" fontId="0" fillId="0" borderId="0" xfId="0" applyFont="1" applyAlignment="1">
      <alignment horizontal="left"/>
    </xf>
    <xf numFmtId="49" fontId="0" fillId="0" borderId="0" xfId="0" applyNumberFormat="1" applyFont="1" applyAlignment="1">
      <alignment horizontal="left"/>
    </xf>
    <xf numFmtId="0" fontId="13" fillId="0" borderId="0" xfId="0" applyFont="1" applyFill="1" applyAlignment="1">
      <alignment horizontal="left" vertical="center"/>
    </xf>
    <xf numFmtId="0" fontId="13" fillId="0" borderId="0" xfId="0" applyFont="1" applyAlignment="1">
      <alignment wrapText="1"/>
    </xf>
    <xf numFmtId="0" fontId="0" fillId="0" borderId="0" xfId="0" applyFont="1" applyAlignment="1">
      <alignment horizontal="center"/>
    </xf>
    <xf numFmtId="0" fontId="13" fillId="0" borderId="0" xfId="0" applyFont="1"/>
    <xf numFmtId="0" fontId="15" fillId="0" borderId="0" xfId="0" applyFont="1" applyFill="1" applyAlignment="1">
      <alignment vertical="center"/>
    </xf>
    <xf numFmtId="0" fontId="15" fillId="0" borderId="0" xfId="0" applyFont="1" applyFill="1" applyAlignment="1">
      <alignment horizontal="center" vertical="center"/>
    </xf>
    <xf numFmtId="0" fontId="13" fillId="0" borderId="0" xfId="0" applyFont="1" applyAlignment="1">
      <alignment horizontal="left" vertical="top"/>
    </xf>
    <xf numFmtId="0" fontId="13" fillId="0" borderId="0" xfId="0" applyFont="1" applyAlignment="1">
      <alignment vertical="top"/>
    </xf>
    <xf numFmtId="0" fontId="10" fillId="0" borderId="0" xfId="0" applyFont="1" applyBorder="1" applyAlignment="1">
      <alignment horizontal="center" vertical="center" wrapText="1"/>
    </xf>
    <xf numFmtId="9" fontId="11" fillId="0" borderId="0" xfId="2" applyFont="1" applyBorder="1" applyAlignment="1">
      <alignment horizontal="center" vertical="center"/>
    </xf>
    <xf numFmtId="0" fontId="10" fillId="0" borderId="0" xfId="0" applyFont="1" applyBorder="1" applyAlignment="1">
      <alignment horizontal="center" vertical="top"/>
    </xf>
    <xf numFmtId="3" fontId="12" fillId="0" borderId="0" xfId="2" applyNumberFormat="1" applyFont="1" applyBorder="1" applyAlignment="1">
      <alignment horizontal="center" vertical="center"/>
    </xf>
    <xf numFmtId="0" fontId="10" fillId="0" borderId="0" xfId="0" applyFont="1" applyBorder="1" applyAlignment="1">
      <alignment horizontal="center"/>
    </xf>
    <xf numFmtId="3" fontId="11" fillId="0" borderId="0" xfId="0" applyNumberFormat="1" applyFont="1" applyBorder="1" applyAlignment="1">
      <alignment horizontal="center" vertical="center"/>
    </xf>
    <xf numFmtId="0" fontId="11" fillId="0" borderId="0" xfId="0" applyFont="1" applyBorder="1" applyAlignment="1">
      <alignment horizontal="center" vertical="center"/>
    </xf>
    <xf numFmtId="0" fontId="9" fillId="2" borderId="0" xfId="0" applyFont="1" applyFill="1" applyAlignment="1">
      <alignment horizontal="right" vertical="center"/>
    </xf>
    <xf numFmtId="9" fontId="10" fillId="0" borderId="0" xfId="2" applyFont="1" applyBorder="1" applyAlignment="1">
      <alignment horizontal="center" vertical="center" wrapText="1"/>
    </xf>
    <xf numFmtId="0" fontId="10" fillId="0" borderId="0" xfId="0" applyFont="1" applyBorder="1" applyAlignment="1">
      <alignment horizontal="center" vertical="center"/>
    </xf>
    <xf numFmtId="10" fontId="11" fillId="0" borderId="0" xfId="2" applyNumberFormat="1" applyFont="1" applyAlignment="1">
      <alignment horizontal="center" vertical="center"/>
    </xf>
    <xf numFmtId="0" fontId="10" fillId="0" borderId="0" xfId="0" applyFont="1" applyAlignment="1">
      <alignment horizontal="center" vertical="center"/>
    </xf>
    <xf numFmtId="0" fontId="10" fillId="0" borderId="0" xfId="0" applyFont="1" applyAlignment="1">
      <alignment horizontal="center" vertical="center" wrapText="1"/>
    </xf>
    <xf numFmtId="0" fontId="9" fillId="2" borderId="0" xfId="0" applyFont="1" applyFill="1" applyAlignment="1">
      <alignment horizontal="center" vertical="center"/>
    </xf>
    <xf numFmtId="9" fontId="11" fillId="0" borderId="0" xfId="2" applyFont="1" applyAlignment="1">
      <alignment horizontal="center" vertical="center"/>
    </xf>
    <xf numFmtId="3" fontId="11" fillId="0" borderId="0" xfId="1" applyNumberFormat="1" applyFont="1" applyAlignment="1">
      <alignment horizontal="center" vertical="center"/>
    </xf>
    <xf numFmtId="9" fontId="10" fillId="0" borderId="0" xfId="2" applyFont="1" applyAlignment="1">
      <alignment horizontal="center" vertical="center" wrapText="1"/>
    </xf>
    <xf numFmtId="165" fontId="11" fillId="0" borderId="0" xfId="2" applyNumberFormat="1" applyFont="1" applyAlignment="1">
      <alignment horizontal="center" vertical="center"/>
    </xf>
    <xf numFmtId="49" fontId="9" fillId="2" borderId="0" xfId="2" applyNumberFormat="1" applyFont="1" applyFill="1" applyAlignment="1">
      <alignment horizontal="center" vertical="center"/>
    </xf>
    <xf numFmtId="9" fontId="9" fillId="2" borderId="0" xfId="2" applyFont="1" applyFill="1" applyAlignment="1">
      <alignment horizontal="center" vertical="center"/>
    </xf>
    <xf numFmtId="0" fontId="9" fillId="2" borderId="0" xfId="0" applyFont="1" applyFill="1" applyAlignment="1">
      <alignment horizontal="left" vertical="center"/>
    </xf>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DE7F27"/>
      <color rgb="FF1D45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xdr:colOff>
      <xdr:row>6</xdr:row>
      <xdr:rowOff>9525</xdr:rowOff>
    </xdr:from>
    <xdr:to>
      <xdr:col>11</xdr:col>
      <xdr:colOff>0</xdr:colOff>
      <xdr:row>23</xdr:row>
      <xdr:rowOff>57150</xdr:rowOff>
    </xdr:to>
    <xdr:sp macro="" textlink="">
      <xdr:nvSpPr>
        <xdr:cNvPr id="2" name="TextBox 1"/>
        <xdr:cNvSpPr txBox="1"/>
      </xdr:nvSpPr>
      <xdr:spPr>
        <a:xfrm>
          <a:off x="1" y="981075"/>
          <a:ext cx="7267574" cy="2800350"/>
        </a:xfrm>
        <a:prstGeom prst="rect">
          <a:avLst/>
        </a:prstGeom>
        <a:solidFill>
          <a:srgbClr val="1D4553"/>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n-US" sz="1200" b="1">
              <a:solidFill>
                <a:schemeClr val="bg1"/>
              </a:solidFill>
              <a:effectLst/>
              <a:latin typeface="+mn-lt"/>
              <a:ea typeface="+mn-ea"/>
              <a:cs typeface="+mn-cs"/>
            </a:rPr>
            <a:t>Health centers and Medicaid work together to provide coverage and access for some of the most vulnerable Americans. Health centers are the health care home for more than </a:t>
          </a:r>
          <a:r>
            <a:rPr lang="en-US" sz="1200" b="1">
              <a:solidFill>
                <a:srgbClr val="DE7F27"/>
              </a:solidFill>
              <a:effectLst/>
              <a:latin typeface="+mn-lt"/>
              <a:ea typeface="+mn-ea"/>
              <a:cs typeface="+mn-cs"/>
            </a:rPr>
            <a:t>25 million patients, 49%</a:t>
          </a:r>
          <a:r>
            <a:rPr lang="en-US" sz="1200" b="1">
              <a:solidFill>
                <a:schemeClr val="bg1"/>
              </a:solidFill>
              <a:effectLst/>
              <a:latin typeface="+mn-lt"/>
              <a:ea typeface="+mn-ea"/>
              <a:cs typeface="+mn-cs"/>
            </a:rPr>
            <a:t> of whom are covered by Medicaid. Nationally, health centers care for more than </a:t>
          </a:r>
          <a:r>
            <a:rPr lang="en-US" sz="1200" b="1">
              <a:solidFill>
                <a:srgbClr val="DE7F27"/>
              </a:solidFill>
              <a:effectLst/>
              <a:latin typeface="+mn-lt"/>
              <a:ea typeface="+mn-ea"/>
              <a:cs typeface="+mn-cs"/>
            </a:rPr>
            <a:t>1 in 6 </a:t>
          </a:r>
          <a:r>
            <a:rPr lang="en-US" sz="1200" b="1">
              <a:solidFill>
                <a:schemeClr val="bg1"/>
              </a:solidFill>
              <a:effectLst/>
              <a:latin typeface="+mn-lt"/>
              <a:ea typeface="+mn-ea"/>
              <a:cs typeface="+mn-cs"/>
            </a:rPr>
            <a:t>of all Medicaid beneficiaries. </a:t>
          </a:r>
        </a:p>
        <a:p>
          <a:pPr algn="just"/>
          <a:r>
            <a:rPr lang="en-US" sz="1200" b="1">
              <a:solidFill>
                <a:schemeClr val="bg1"/>
              </a:solidFill>
              <a:effectLst/>
              <a:latin typeface="+mn-lt"/>
              <a:ea typeface="+mn-ea"/>
              <a:cs typeface="+mn-cs"/>
            </a:rPr>
            <a:t> </a:t>
          </a:r>
        </a:p>
        <a:p>
          <a:pPr algn="just"/>
          <a:r>
            <a:rPr lang="en-US" sz="1200" b="1">
              <a:solidFill>
                <a:schemeClr val="bg1"/>
              </a:solidFill>
              <a:effectLst/>
              <a:latin typeface="+mn-lt"/>
              <a:ea typeface="+mn-ea"/>
              <a:cs typeface="+mn-cs"/>
            </a:rPr>
            <a:t>Health centers save the Medicaid program </a:t>
          </a:r>
          <a:r>
            <a:rPr lang="en-US" sz="1200" b="1">
              <a:solidFill>
                <a:srgbClr val="DE7F27"/>
              </a:solidFill>
              <a:effectLst/>
              <a:latin typeface="+mn-lt"/>
              <a:ea typeface="+mn-ea"/>
              <a:cs typeface="+mn-cs"/>
            </a:rPr>
            <a:t>$6 billion annually</a:t>
          </a:r>
          <a:r>
            <a:rPr lang="en-US" sz="1200" b="1">
              <a:solidFill>
                <a:schemeClr val="bg1"/>
              </a:solidFill>
              <a:effectLst/>
              <a:latin typeface="+mn-lt"/>
              <a:ea typeface="+mn-ea"/>
              <a:cs typeface="+mn-cs"/>
            </a:rPr>
            <a:t>, and health center patients with Medicaid have lower utilization of costly hospital and emergency department-related services compared to patients at other providers. A recent landmark study of 13 states found that health centers save Medicaid, on average, </a:t>
          </a:r>
          <a:r>
            <a:rPr lang="en-US" sz="1200" b="1">
              <a:solidFill>
                <a:srgbClr val="DE7F27"/>
              </a:solidFill>
              <a:effectLst/>
              <a:latin typeface="+mn-lt"/>
              <a:ea typeface="+mn-ea"/>
              <a:cs typeface="+mn-cs"/>
            </a:rPr>
            <a:t>$2,371 (or 24%) per year in total cost of care </a:t>
          </a:r>
          <a:r>
            <a:rPr lang="en-US" sz="1200" b="1">
              <a:solidFill>
                <a:schemeClr val="bg1"/>
              </a:solidFill>
              <a:effectLst/>
              <a:latin typeface="+mn-lt"/>
              <a:ea typeface="+mn-ea"/>
              <a:cs typeface="+mn-cs"/>
            </a:rPr>
            <a:t>when compared to other providers.</a:t>
          </a:r>
        </a:p>
        <a:p>
          <a:pPr algn="just"/>
          <a:endParaRPr lang="en-US" sz="1200" b="1">
            <a:solidFill>
              <a:schemeClr val="bg1"/>
            </a:solidFill>
            <a:effectLst/>
            <a:latin typeface="+mn-lt"/>
            <a:ea typeface="+mn-ea"/>
            <a:cs typeface="+mn-cs"/>
          </a:endParaRPr>
        </a:p>
        <a:p>
          <a:pPr algn="just"/>
          <a:r>
            <a:rPr lang="en-US" sz="1200" b="1">
              <a:solidFill>
                <a:schemeClr val="bg1"/>
              </a:solidFill>
              <a:effectLst/>
              <a:latin typeface="+mn-lt"/>
              <a:ea typeface="+mn-ea"/>
              <a:cs typeface="+mn-cs"/>
            </a:rPr>
            <a:t>Congress recognized the vital role of health centers within Medicaid by creating a unique </a:t>
          </a:r>
          <a:r>
            <a:rPr lang="en-US" sz="1200" b="1">
              <a:solidFill>
                <a:srgbClr val="DE7F27"/>
              </a:solidFill>
              <a:effectLst/>
              <a:latin typeface="+mn-lt"/>
              <a:ea typeface="+mn-ea"/>
              <a:cs typeface="+mn-cs"/>
            </a:rPr>
            <a:t>prospective payment system</a:t>
          </a:r>
          <a:r>
            <a:rPr lang="en-US" sz="1200" b="1">
              <a:solidFill>
                <a:schemeClr val="bg1"/>
              </a:solidFill>
              <a:effectLst/>
              <a:latin typeface="+mn-lt"/>
              <a:ea typeface="+mn-ea"/>
              <a:cs typeface="+mn-cs"/>
            </a:rPr>
            <a:t> that ensures predictability and stability for every health center while saving Medicaid money overall.  Even without any reduction to Medicaid benefits and eligibility, eliminating this payment system alone would result in a </a:t>
          </a:r>
          <a:r>
            <a:rPr lang="en-US" sz="1200" b="1">
              <a:solidFill>
                <a:srgbClr val="DE7F27"/>
              </a:solidFill>
              <a:effectLst/>
              <a:latin typeface="+mn-lt"/>
              <a:ea typeface="+mn-ea"/>
              <a:cs typeface="+mn-cs"/>
            </a:rPr>
            <a:t>loss of roughly 30% </a:t>
          </a:r>
          <a:r>
            <a:rPr lang="en-US" sz="1200" b="1">
              <a:solidFill>
                <a:schemeClr val="bg1"/>
              </a:solidFill>
              <a:effectLst/>
              <a:latin typeface="+mn-lt"/>
              <a:ea typeface="+mn-ea"/>
              <a:cs typeface="+mn-cs"/>
            </a:rPr>
            <a:t>of health centers’ Medicaid revenue nationwide – for many health centers, the figure could be even higher.  </a:t>
          </a:r>
        </a:p>
        <a:p>
          <a:pPr algn="l"/>
          <a:endParaRPr lang="en-US" sz="1100">
            <a:solidFill>
              <a:schemeClr val="bg1"/>
            </a:solidFill>
          </a:endParaRPr>
        </a:p>
      </xdr:txBody>
    </xdr:sp>
    <xdr:clientData/>
  </xdr:twoCellAnchor>
  <xdr:twoCellAnchor>
    <xdr:from>
      <xdr:col>0</xdr:col>
      <xdr:colOff>9525</xdr:colOff>
      <xdr:row>44</xdr:row>
      <xdr:rowOff>114300</xdr:rowOff>
    </xdr:from>
    <xdr:to>
      <xdr:col>11</xdr:col>
      <xdr:colOff>9524</xdr:colOff>
      <xdr:row>56</xdr:row>
      <xdr:rowOff>104775</xdr:rowOff>
    </xdr:to>
    <xdr:sp macro="" textlink="">
      <xdr:nvSpPr>
        <xdr:cNvPr id="3" name="TextBox 2"/>
        <xdr:cNvSpPr txBox="1"/>
      </xdr:nvSpPr>
      <xdr:spPr>
        <a:xfrm>
          <a:off x="9525" y="7886700"/>
          <a:ext cx="7267574" cy="1933575"/>
        </a:xfrm>
        <a:prstGeom prst="rect">
          <a:avLst/>
        </a:prstGeom>
        <a:solidFill>
          <a:srgbClr val="1D4553"/>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n-US" sz="1200" b="1" i="1">
              <a:solidFill>
                <a:srgbClr val="DE7F27"/>
              </a:solidFill>
            </a:rPr>
            <a:t>The Medicaid program is essential to the mission of health centers and the health of local communities. We must work together to protect the unique relationship between Medicaid and health centers by:</a:t>
          </a:r>
        </a:p>
        <a:p>
          <a:pPr algn="just"/>
          <a:endParaRPr lang="en-US" sz="1100" b="1">
            <a:solidFill>
              <a:schemeClr val="bg1"/>
            </a:solidFill>
          </a:endParaRPr>
        </a:p>
        <a:p>
          <a:pPr algn="just"/>
          <a:r>
            <a:rPr lang="en-US" sz="1200" b="1" baseline="0">
              <a:solidFill>
                <a:schemeClr val="bg1"/>
              </a:solidFill>
            </a:rPr>
            <a:t>1. </a:t>
          </a:r>
          <a:r>
            <a:rPr lang="en-US" sz="1200" b="1">
              <a:solidFill>
                <a:srgbClr val="DE7F27"/>
              </a:solidFill>
            </a:rPr>
            <a:t>Ensuring</a:t>
          </a:r>
          <a:r>
            <a:rPr lang="en-US" sz="1200" b="1">
              <a:solidFill>
                <a:schemeClr val="bg1"/>
              </a:solidFill>
            </a:rPr>
            <a:t> that the low-income and vulnerable patients served by health centers retain meaningful</a:t>
          </a:r>
          <a:r>
            <a:rPr lang="en-US" sz="1200" b="1" baseline="0">
              <a:solidFill>
                <a:schemeClr val="bg1"/>
              </a:solidFill>
            </a:rPr>
            <a:t> </a:t>
          </a:r>
        </a:p>
        <a:p>
          <a:pPr algn="just"/>
          <a:r>
            <a:rPr lang="en-US" sz="1200" b="1">
              <a:solidFill>
                <a:schemeClr val="bg1"/>
              </a:solidFill>
            </a:rPr>
            <a:t>coverage that incentivizes high-quality, integrated primary and preventive care.</a:t>
          </a:r>
        </a:p>
        <a:p>
          <a:pPr algn="just"/>
          <a:endParaRPr lang="en-US" sz="1050" b="1">
            <a:solidFill>
              <a:schemeClr val="bg1"/>
            </a:solidFill>
          </a:endParaRPr>
        </a:p>
        <a:p>
          <a:pPr algn="just"/>
          <a:r>
            <a:rPr lang="en-US" sz="1200" b="1">
              <a:solidFill>
                <a:schemeClr val="bg1"/>
              </a:solidFill>
            </a:rPr>
            <a:t>2.</a:t>
          </a:r>
          <a:r>
            <a:rPr lang="en-US" sz="1200" b="1" baseline="0">
              <a:solidFill>
                <a:schemeClr val="bg1"/>
              </a:solidFill>
            </a:rPr>
            <a:t> </a:t>
          </a:r>
          <a:r>
            <a:rPr lang="en-US" sz="1200" b="1">
              <a:solidFill>
                <a:srgbClr val="DE7F27"/>
              </a:solidFill>
            </a:rPr>
            <a:t>Strengthening</a:t>
          </a:r>
          <a:r>
            <a:rPr lang="en-US" sz="1200" b="1">
              <a:solidFill>
                <a:schemeClr val="bg1"/>
              </a:solidFill>
            </a:rPr>
            <a:t> health centers’ unique role and payment system under Medicaid, which delivers</a:t>
          </a:r>
          <a:r>
            <a:rPr lang="en-US" sz="1200" b="1" baseline="0">
              <a:solidFill>
                <a:schemeClr val="bg1"/>
              </a:solidFill>
            </a:rPr>
            <a:t> </a:t>
          </a:r>
          <a:r>
            <a:rPr lang="en-US" sz="1200" b="1">
              <a:solidFill>
                <a:schemeClr val="bg1"/>
              </a:solidFill>
            </a:rPr>
            <a:t>both increased access and cost-savings to taxpayers.</a:t>
          </a:r>
          <a:endParaRPr lang="en-US" sz="800" b="1">
            <a:solidFill>
              <a:schemeClr val="bg1"/>
            </a:solidFill>
          </a:endParaRPr>
        </a:p>
        <a:p>
          <a:pPr algn="just"/>
          <a:endParaRPr lang="en-US" sz="1000" b="0">
            <a:solidFill>
              <a:schemeClr val="bg1"/>
            </a:solidFill>
          </a:endParaRPr>
        </a:p>
        <a:p>
          <a:pPr algn="just"/>
          <a:r>
            <a:rPr lang="en-US" sz="1000" b="0">
              <a:solidFill>
                <a:schemeClr val="bg1"/>
              </a:solidFill>
            </a:rPr>
            <a:t>For</a:t>
          </a:r>
          <a:r>
            <a:rPr lang="en-US" sz="1000" b="0" baseline="0">
              <a:solidFill>
                <a:schemeClr val="bg1"/>
              </a:solidFill>
            </a:rPr>
            <a:t> more information and resources visit </a:t>
          </a:r>
          <a:r>
            <a:rPr lang="en-US" sz="1000" b="0" baseline="0">
              <a:solidFill>
                <a:srgbClr val="DE7F27"/>
              </a:solidFill>
            </a:rPr>
            <a:t>http://www.saveourchcs.org/makethecase.cfm</a:t>
          </a:r>
          <a:endParaRPr lang="en-US" sz="1000" b="0">
            <a:solidFill>
              <a:srgbClr val="DE7F27"/>
            </a:solidFill>
          </a:endParaRPr>
        </a:p>
        <a:p>
          <a:pPr algn="l"/>
          <a:endParaRPr lang="en-US" sz="1100">
            <a:solidFill>
              <a:schemeClr val="bg1"/>
            </a:solidFill>
          </a:endParaRPr>
        </a:p>
      </xdr:txBody>
    </xdr:sp>
    <xdr:clientData/>
  </xdr:twoCellAnchor>
  <xdr:twoCellAnchor>
    <xdr:from>
      <xdr:col>0</xdr:col>
      <xdr:colOff>9526</xdr:colOff>
      <xdr:row>0</xdr:row>
      <xdr:rowOff>9526</xdr:rowOff>
    </xdr:from>
    <xdr:to>
      <xdr:col>11</xdr:col>
      <xdr:colOff>1</xdr:colOff>
      <xdr:row>5</xdr:row>
      <xdr:rowOff>76200</xdr:rowOff>
    </xdr:to>
    <xdr:sp macro="" textlink="">
      <xdr:nvSpPr>
        <xdr:cNvPr id="5" name="TextBox 4"/>
        <xdr:cNvSpPr txBox="1"/>
      </xdr:nvSpPr>
      <xdr:spPr>
        <a:xfrm>
          <a:off x="9526" y="9526"/>
          <a:ext cx="7258050" cy="714374"/>
        </a:xfrm>
        <a:prstGeom prst="rect">
          <a:avLst/>
        </a:prstGeom>
        <a:solidFill>
          <a:srgbClr val="1D4553"/>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1">
              <a:solidFill>
                <a:schemeClr val="bg1"/>
              </a:solidFill>
            </a:rPr>
            <a:t>Health Centers and Medicaid:</a:t>
          </a:r>
        </a:p>
        <a:p>
          <a:pPr algn="ctr"/>
          <a:r>
            <a:rPr lang="en-US" sz="1800" b="1" i="1">
              <a:solidFill>
                <a:srgbClr val="DE7F27"/>
              </a:solidFill>
            </a:rPr>
            <a:t>Working Together</a:t>
          </a:r>
        </a:p>
      </xdr:txBody>
    </xdr:sp>
    <xdr:clientData/>
  </xdr:twoCellAnchor>
  <xdr:twoCellAnchor editAs="oneCell">
    <xdr:from>
      <xdr:col>0</xdr:col>
      <xdr:colOff>114300</xdr:colOff>
      <xdr:row>0</xdr:row>
      <xdr:rowOff>104775</xdr:rowOff>
    </xdr:from>
    <xdr:to>
      <xdr:col>2</xdr:col>
      <xdr:colOff>561976</xdr:colOff>
      <xdr:row>3</xdr:row>
      <xdr:rowOff>146743</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300" y="104775"/>
          <a:ext cx="1762126" cy="5277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tabSelected="1" workbookViewId="0">
      <selection activeCell="A19" sqref="A19"/>
    </sheetView>
  </sheetViews>
  <sheetFormatPr defaultRowHeight="15" x14ac:dyDescent="0.25"/>
  <cols>
    <col min="1" max="1" width="109.5703125" style="31" customWidth="1"/>
    <col min="2" max="2" width="39.42578125" style="37" customWidth="1"/>
    <col min="3" max="16384" width="9.140625" style="31"/>
  </cols>
  <sheetData>
    <row r="1" spans="1:3" x14ac:dyDescent="0.25">
      <c r="A1" s="30" t="s">
        <v>77</v>
      </c>
      <c r="B1" s="30" t="s">
        <v>70</v>
      </c>
    </row>
    <row r="2" spans="1:3" x14ac:dyDescent="0.25">
      <c r="A2" s="31" t="s">
        <v>78</v>
      </c>
      <c r="B2" s="32"/>
    </row>
    <row r="3" spans="1:3" x14ac:dyDescent="0.25">
      <c r="A3" s="31" t="s">
        <v>79</v>
      </c>
      <c r="B3" s="32"/>
    </row>
    <row r="4" spans="1:3" x14ac:dyDescent="0.25">
      <c r="A4" s="31" t="s">
        <v>80</v>
      </c>
      <c r="B4" s="32"/>
    </row>
    <row r="5" spans="1:3" x14ac:dyDescent="0.25">
      <c r="A5" s="33" t="s">
        <v>69</v>
      </c>
      <c r="B5" s="34"/>
    </row>
    <row r="6" spans="1:3" x14ac:dyDescent="0.25">
      <c r="A6" s="31" t="s">
        <v>82</v>
      </c>
      <c r="B6" s="35"/>
    </row>
    <row r="8" spans="1:3" ht="30" x14ac:dyDescent="0.25">
      <c r="A8" s="36" t="s">
        <v>86</v>
      </c>
    </row>
    <row r="10" spans="1:3" x14ac:dyDescent="0.25">
      <c r="A10" s="38" t="s">
        <v>81</v>
      </c>
    </row>
    <row r="11" spans="1:3" ht="15" customHeight="1" x14ac:dyDescent="0.25">
      <c r="A11" s="41" t="s">
        <v>87</v>
      </c>
    </row>
    <row r="12" spans="1:3" ht="15" customHeight="1" x14ac:dyDescent="0.25">
      <c r="A12" s="42" t="s">
        <v>88</v>
      </c>
    </row>
    <row r="13" spans="1:3" ht="15" customHeight="1" x14ac:dyDescent="0.25">
      <c r="A13" s="42" t="s">
        <v>83</v>
      </c>
    </row>
    <row r="14" spans="1:3" ht="15" customHeight="1" x14ac:dyDescent="0.25">
      <c r="A14" s="42" t="s">
        <v>84</v>
      </c>
      <c r="C14" s="39"/>
    </row>
    <row r="15" spans="1:3" ht="15" customHeight="1" x14ac:dyDescent="0.25">
      <c r="A15" s="42" t="s">
        <v>85</v>
      </c>
      <c r="B15" s="40"/>
      <c r="C15" s="39"/>
    </row>
  </sheetData>
  <dataValidations count="1">
    <dataValidation type="list" allowBlank="1" showInputMessage="1" showErrorMessage="1" sqref="B6">
      <formula1>select_state</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showGridLines="0" view="pageLayout" topLeftCell="A37" zoomScaleNormal="100" workbookViewId="0">
      <selection activeCell="M10" sqref="M10"/>
    </sheetView>
  </sheetViews>
  <sheetFormatPr defaultColWidth="9.140625" defaultRowHeight="12.75" x14ac:dyDescent="0.2"/>
  <cols>
    <col min="1" max="1" width="9.140625" style="14" customWidth="1"/>
    <col min="2" max="2" width="9.140625" style="13" customWidth="1"/>
    <col min="3" max="4" width="9.140625" style="15" customWidth="1"/>
    <col min="5" max="7" width="9.140625" style="14" customWidth="1"/>
    <col min="8" max="8" width="11.42578125" style="14" customWidth="1"/>
    <col min="9" max="9" width="9.140625" style="14" customWidth="1"/>
    <col min="10" max="10" width="9.140625" style="14"/>
    <col min="11" max="11" width="7.42578125" style="14" customWidth="1"/>
    <col min="12" max="16384" width="9.140625" style="14"/>
  </cols>
  <sheetData>
    <row r="1" spans="2:4" s="12" customFormat="1" ht="12.95" customHeight="1" x14ac:dyDescent="0.2"/>
    <row r="2" spans="2:4" s="12" customFormat="1" ht="12.95" customHeight="1" x14ac:dyDescent="0.2"/>
    <row r="3" spans="2:4" ht="12.95" customHeight="1" x14ac:dyDescent="0.2">
      <c r="B3" s="14"/>
      <c r="C3" s="14"/>
      <c r="D3" s="14"/>
    </row>
    <row r="4" spans="2:4" ht="12.95" customHeight="1" x14ac:dyDescent="0.2">
      <c r="B4" s="14"/>
      <c r="C4" s="14"/>
      <c r="D4" s="14"/>
    </row>
    <row r="5" spans="2:4" ht="12.95" customHeight="1" x14ac:dyDescent="0.2">
      <c r="B5" s="14"/>
      <c r="C5" s="14"/>
      <c r="D5" s="14"/>
    </row>
    <row r="6" spans="2:4" ht="12.95" customHeight="1" x14ac:dyDescent="0.2">
      <c r="B6" s="14"/>
    </row>
    <row r="7" spans="2:4" ht="12.95" customHeight="1" x14ac:dyDescent="0.2">
      <c r="B7" s="14"/>
    </row>
    <row r="8" spans="2:4" ht="12.95" customHeight="1" x14ac:dyDescent="0.2">
      <c r="B8" s="14"/>
    </row>
    <row r="9" spans="2:4" ht="12.95" customHeight="1" x14ac:dyDescent="0.2">
      <c r="B9" s="14"/>
      <c r="C9" s="14"/>
      <c r="D9" s="14"/>
    </row>
    <row r="10" spans="2:4" ht="12.95" customHeight="1" x14ac:dyDescent="0.2">
      <c r="B10" s="14"/>
      <c r="C10" s="14"/>
      <c r="D10" s="14"/>
    </row>
    <row r="11" spans="2:4" ht="12.95" customHeight="1" x14ac:dyDescent="0.2">
      <c r="B11" s="14"/>
    </row>
    <row r="12" spans="2:4" ht="12.95" customHeight="1" x14ac:dyDescent="0.2">
      <c r="B12" s="14"/>
    </row>
    <row r="13" spans="2:4" ht="12.95" customHeight="1" x14ac:dyDescent="0.2">
      <c r="B13" s="14"/>
    </row>
    <row r="14" spans="2:4" ht="12.95" customHeight="1" x14ac:dyDescent="0.2">
      <c r="B14" s="14"/>
    </row>
    <row r="15" spans="2:4" ht="12.95" customHeight="1" x14ac:dyDescent="0.2">
      <c r="B15" s="14"/>
      <c r="C15" s="14"/>
      <c r="D15" s="14"/>
    </row>
    <row r="16" spans="2:4" ht="12.95" customHeight="1" x14ac:dyDescent="0.2">
      <c r="B16" s="14"/>
      <c r="C16" s="14"/>
      <c r="D16" s="14"/>
    </row>
    <row r="17" spans="1:11" ht="12.95" customHeight="1" x14ac:dyDescent="0.2">
      <c r="B17" s="14"/>
    </row>
    <row r="18" spans="1:11" ht="12.95" customHeight="1" x14ac:dyDescent="0.2">
      <c r="B18" s="14"/>
    </row>
    <row r="19" spans="1:11" ht="12.95" customHeight="1" x14ac:dyDescent="0.2">
      <c r="B19" s="14"/>
    </row>
    <row r="20" spans="1:11" ht="12.95" customHeight="1" x14ac:dyDescent="0.2">
      <c r="B20" s="14"/>
    </row>
    <row r="21" spans="1:11" ht="12.95" customHeight="1" x14ac:dyDescent="0.2">
      <c r="B21" s="14"/>
    </row>
    <row r="22" spans="1:11" ht="12.95" customHeight="1" x14ac:dyDescent="0.2"/>
    <row r="23" spans="1:11" ht="12.95" customHeight="1" x14ac:dyDescent="0.2"/>
    <row r="24" spans="1:11" ht="12.95" customHeight="1" x14ac:dyDescent="0.2"/>
    <row r="25" spans="1:11" ht="15" customHeight="1" x14ac:dyDescent="0.2">
      <c r="A25" s="56" t="s">
        <v>58</v>
      </c>
      <c r="B25" s="56"/>
      <c r="C25" s="56"/>
      <c r="D25" s="56"/>
      <c r="E25" s="56"/>
      <c r="F25" s="56"/>
      <c r="G25" s="56"/>
      <c r="H25" s="56"/>
      <c r="I25" s="56"/>
      <c r="J25" s="56"/>
      <c r="K25" s="56"/>
    </row>
    <row r="26" spans="1:11" ht="12.95" customHeight="1" x14ac:dyDescent="0.2">
      <c r="A26" s="61">
        <f>'Sheet 1'!B5</f>
        <v>0</v>
      </c>
      <c r="B26" s="62"/>
      <c r="C26" s="62"/>
      <c r="D26" s="62"/>
      <c r="E26" s="62"/>
      <c r="F26" s="62"/>
      <c r="G26" s="62"/>
      <c r="H26" s="62"/>
      <c r="I26" s="62"/>
      <c r="J26" s="62"/>
      <c r="K26" s="62"/>
    </row>
    <row r="27" spans="1:11" ht="9" customHeight="1" x14ac:dyDescent="0.2">
      <c r="A27" s="62"/>
      <c r="B27" s="62"/>
      <c r="C27" s="62"/>
      <c r="D27" s="62"/>
      <c r="E27" s="62"/>
      <c r="F27" s="62"/>
      <c r="G27" s="62"/>
      <c r="H27" s="62"/>
      <c r="I27" s="62"/>
      <c r="J27" s="62"/>
      <c r="K27" s="62"/>
    </row>
    <row r="28" spans="1:11" ht="7.5" customHeight="1" x14ac:dyDescent="0.2">
      <c r="B28" s="16"/>
      <c r="C28" s="17"/>
      <c r="D28" s="18"/>
      <c r="E28" s="16"/>
      <c r="G28" s="19"/>
      <c r="H28" s="21"/>
    </row>
    <row r="29" spans="1:11" ht="18.600000000000001" customHeight="1" x14ac:dyDescent="0.2">
      <c r="A29" s="47" t="s">
        <v>60</v>
      </c>
      <c r="B29" s="47"/>
      <c r="C29" s="51" t="s">
        <v>61</v>
      </c>
      <c r="D29" s="51"/>
      <c r="E29" s="51"/>
      <c r="F29" s="51"/>
      <c r="G29" s="43" t="s">
        <v>62</v>
      </c>
      <c r="H29" s="52"/>
      <c r="I29" s="43" t="s">
        <v>64</v>
      </c>
      <c r="J29" s="43"/>
      <c r="K29" s="43"/>
    </row>
    <row r="30" spans="1:11" ht="18.600000000000001" customHeight="1" x14ac:dyDescent="0.2">
      <c r="A30" s="47"/>
      <c r="B30" s="47"/>
      <c r="C30" s="51"/>
      <c r="D30" s="51"/>
      <c r="E30" s="51"/>
      <c r="F30" s="51"/>
      <c r="G30" s="52"/>
      <c r="H30" s="52"/>
      <c r="I30" s="43"/>
      <c r="J30" s="43"/>
      <c r="K30" s="43"/>
    </row>
    <row r="31" spans="1:11" ht="27.75" customHeight="1" x14ac:dyDescent="0.2">
      <c r="A31" s="48">
        <f>'Sheet 1'!B2</f>
        <v>0</v>
      </c>
      <c r="B31" s="49"/>
      <c r="C31" s="46">
        <f>'Sheet 1'!B3</f>
        <v>0</v>
      </c>
      <c r="D31" s="46"/>
      <c r="E31" s="46"/>
      <c r="F31" s="46"/>
      <c r="G31" s="48">
        <f xml:space="preserve"> 'Sheet 1'!B4</f>
        <v>0</v>
      </c>
      <c r="H31" s="49"/>
      <c r="I31" s="44" t="e">
        <f>G31/C31</f>
        <v>#DIV/0!</v>
      </c>
      <c r="J31" s="44"/>
      <c r="K31" s="44"/>
    </row>
    <row r="32" spans="1:11" ht="27" customHeight="1" x14ac:dyDescent="0.2">
      <c r="A32" s="45" t="s">
        <v>67</v>
      </c>
      <c r="B32" s="45"/>
      <c r="D32" s="59" t="s">
        <v>66</v>
      </c>
      <c r="E32" s="59"/>
      <c r="F32" s="29"/>
      <c r="G32" s="43" t="s">
        <v>63</v>
      </c>
      <c r="H32" s="43"/>
      <c r="I32" s="43" t="s">
        <v>65</v>
      </c>
      <c r="J32" s="43"/>
      <c r="K32" s="43"/>
    </row>
    <row r="33" spans="1:12" ht="15" customHeight="1" x14ac:dyDescent="0.2">
      <c r="A33" s="45"/>
      <c r="B33" s="45"/>
      <c r="D33" s="59"/>
      <c r="E33" s="59"/>
      <c r="F33" s="29"/>
      <c r="G33" s="43"/>
      <c r="H33" s="43"/>
      <c r="I33" s="43"/>
      <c r="J33" s="43"/>
      <c r="K33" s="43"/>
    </row>
    <row r="34" spans="1:12" ht="6.75" customHeight="1" x14ac:dyDescent="0.2">
      <c r="A34" s="22"/>
      <c r="B34" s="23"/>
      <c r="C34" s="26"/>
      <c r="D34" s="26"/>
      <c r="E34" s="26"/>
      <c r="F34" s="26"/>
      <c r="G34" s="22"/>
      <c r="H34" s="22"/>
      <c r="I34" s="22"/>
      <c r="J34" s="22"/>
      <c r="K34" s="22"/>
    </row>
    <row r="35" spans="1:12" ht="12.95" customHeight="1" x14ac:dyDescent="0.2">
      <c r="A35" s="20"/>
      <c r="B35" s="20"/>
      <c r="C35" s="20"/>
      <c r="D35" s="20"/>
      <c r="E35" s="50" t="s">
        <v>59</v>
      </c>
      <c r="F35" s="63">
        <f>'Sheet 1'!B6</f>
        <v>0</v>
      </c>
      <c r="G35" s="63"/>
      <c r="H35" s="63"/>
      <c r="I35" s="20"/>
      <c r="J35" s="20"/>
      <c r="K35" s="20"/>
    </row>
    <row r="36" spans="1:12" ht="12.95" customHeight="1" x14ac:dyDescent="0.2">
      <c r="A36" s="20"/>
      <c r="B36" s="20"/>
      <c r="C36" s="20"/>
      <c r="D36" s="20"/>
      <c r="E36" s="50"/>
      <c r="F36" s="63"/>
      <c r="G36" s="63"/>
      <c r="H36" s="63"/>
      <c r="I36" s="20"/>
      <c r="J36" s="20"/>
      <c r="K36" s="20"/>
      <c r="L36" s="25"/>
    </row>
    <row r="37" spans="1:12" s="25" customFormat="1" ht="4.5" customHeight="1" x14ac:dyDescent="0.2">
      <c r="A37" s="24"/>
      <c r="B37" s="24"/>
      <c r="C37" s="24"/>
      <c r="D37" s="24"/>
      <c r="E37" s="27"/>
      <c r="F37" s="28"/>
      <c r="G37" s="28"/>
      <c r="H37" s="28"/>
      <c r="I37" s="24"/>
      <c r="J37" s="24"/>
      <c r="K37" s="24"/>
    </row>
    <row r="38" spans="1:12" ht="11.25" customHeight="1" x14ac:dyDescent="0.2">
      <c r="A38" s="55" t="s">
        <v>68</v>
      </c>
      <c r="B38" s="55"/>
      <c r="C38" s="55"/>
      <c r="D38" s="54" t="s">
        <v>71</v>
      </c>
      <c r="E38" s="54"/>
      <c r="F38" s="55" t="s">
        <v>73</v>
      </c>
      <c r="G38" s="55"/>
      <c r="H38" s="55"/>
      <c r="I38" s="54" t="s">
        <v>75</v>
      </c>
      <c r="J38" s="54"/>
      <c r="K38" s="54"/>
    </row>
    <row r="39" spans="1:12" ht="10.5" customHeight="1" x14ac:dyDescent="0.2">
      <c r="A39" s="55"/>
      <c r="B39" s="55"/>
      <c r="C39" s="55"/>
      <c r="D39" s="54"/>
      <c r="E39" s="54"/>
      <c r="F39" s="55"/>
      <c r="G39" s="55"/>
      <c r="H39" s="55"/>
      <c r="I39" s="54"/>
      <c r="J39" s="54"/>
      <c r="K39" s="54"/>
    </row>
    <row r="40" spans="1:12" ht="34.5" customHeight="1" x14ac:dyDescent="0.2">
      <c r="A40" s="58" t="e">
        <f>VLOOKUP('Sheet 1'!B6,Sheet3!A2:F53,4,FALSE)</f>
        <v>#N/A</v>
      </c>
      <c r="B40" s="58"/>
      <c r="C40" s="58"/>
      <c r="D40" s="57" t="e">
        <f>VLOOKUP('Sheet 1'!B6,Sheet3!A2:F53,5,FALSE)</f>
        <v>#N/A</v>
      </c>
      <c r="E40" s="57"/>
      <c r="F40" s="55"/>
      <c r="G40" s="55"/>
      <c r="H40" s="55"/>
      <c r="I40" s="53" t="e">
        <f>VLOOKUP('Sheet 1'!B6,Sheet3!A2:F53,6,FALSE)</f>
        <v>#N/A</v>
      </c>
      <c r="J40" s="53"/>
      <c r="K40" s="53"/>
    </row>
    <row r="41" spans="1:12" ht="20.25" customHeight="1" x14ac:dyDescent="0.2">
      <c r="A41" s="54" t="s">
        <v>63</v>
      </c>
      <c r="B41" s="54"/>
      <c r="C41" s="54"/>
      <c r="D41" s="59" t="s">
        <v>72</v>
      </c>
      <c r="E41" s="59"/>
      <c r="F41" s="60" t="e">
        <f>VLOOKUP('Sheet 1'!B6,Sheet3!A2:F53,3,FALSE)</f>
        <v>#N/A</v>
      </c>
      <c r="G41" s="60"/>
      <c r="H41" s="60"/>
      <c r="I41" s="55" t="s">
        <v>76</v>
      </c>
      <c r="J41" s="55"/>
      <c r="K41" s="55"/>
    </row>
    <row r="42" spans="1:12" ht="12.95" customHeight="1" x14ac:dyDescent="0.2">
      <c r="B42" s="14"/>
      <c r="D42" s="59"/>
      <c r="E42" s="59"/>
      <c r="F42" s="59" t="s">
        <v>74</v>
      </c>
      <c r="G42" s="59"/>
      <c r="H42" s="59"/>
      <c r="I42" s="55"/>
      <c r="J42" s="55"/>
      <c r="K42" s="55"/>
    </row>
    <row r="43" spans="1:12" ht="23.25" customHeight="1" x14ac:dyDescent="0.2">
      <c r="B43" s="14"/>
      <c r="D43" s="59"/>
      <c r="E43" s="59"/>
      <c r="F43" s="59"/>
      <c r="G43" s="59"/>
      <c r="H43" s="59"/>
      <c r="I43" s="55"/>
      <c r="J43" s="55"/>
      <c r="K43" s="55"/>
    </row>
    <row r="44" spans="1:12" ht="6.75" customHeight="1" x14ac:dyDescent="0.2">
      <c r="B44" s="14"/>
      <c r="F44" s="59"/>
      <c r="G44" s="59"/>
      <c r="H44" s="59"/>
    </row>
    <row r="45" spans="1:12" ht="12.95" customHeight="1" x14ac:dyDescent="0.2">
      <c r="B45" s="14"/>
      <c r="C45" s="14"/>
      <c r="D45" s="14"/>
    </row>
    <row r="46" spans="1:12" ht="12.95" customHeight="1" x14ac:dyDescent="0.2">
      <c r="B46" s="14"/>
    </row>
    <row r="47" spans="1:12" ht="12.95" customHeight="1" x14ac:dyDescent="0.2">
      <c r="B47" s="14"/>
    </row>
    <row r="48" spans="1:12" ht="12.95" customHeight="1" x14ac:dyDescent="0.2">
      <c r="B48" s="14"/>
    </row>
    <row r="49" spans="2:2" ht="12.95" customHeight="1" x14ac:dyDescent="0.2">
      <c r="B49" s="14"/>
    </row>
    <row r="50" spans="2:2" ht="12.95" customHeight="1" x14ac:dyDescent="0.2">
      <c r="B50" s="14"/>
    </row>
    <row r="51" spans="2:2" ht="12.95" customHeight="1" x14ac:dyDescent="0.2">
      <c r="B51" s="14"/>
    </row>
    <row r="52" spans="2:2" x14ac:dyDescent="0.2">
      <c r="B52" s="14"/>
    </row>
    <row r="53" spans="2:2" x14ac:dyDescent="0.2">
      <c r="B53" s="14"/>
    </row>
    <row r="54" spans="2:2" x14ac:dyDescent="0.2">
      <c r="B54" s="14"/>
    </row>
    <row r="55" spans="2:2" x14ac:dyDescent="0.2">
      <c r="B55" s="14"/>
    </row>
  </sheetData>
  <sheetProtection sheet="1" objects="1" scenarios="1" selectLockedCells="1" selectUnlockedCells="1"/>
  <mergeCells count="28">
    <mergeCell ref="I40:K40"/>
    <mergeCell ref="I38:K39"/>
    <mergeCell ref="I41:K43"/>
    <mergeCell ref="A25:K25"/>
    <mergeCell ref="D40:E40"/>
    <mergeCell ref="D38:E39"/>
    <mergeCell ref="A38:C39"/>
    <mergeCell ref="A40:C40"/>
    <mergeCell ref="A41:C41"/>
    <mergeCell ref="D41:E43"/>
    <mergeCell ref="F38:H40"/>
    <mergeCell ref="F41:H41"/>
    <mergeCell ref="F42:H44"/>
    <mergeCell ref="D32:E33"/>
    <mergeCell ref="A26:K27"/>
    <mergeCell ref="F35:H36"/>
    <mergeCell ref="E35:E36"/>
    <mergeCell ref="C29:F30"/>
    <mergeCell ref="G29:H30"/>
    <mergeCell ref="G32:H33"/>
    <mergeCell ref="G31:H31"/>
    <mergeCell ref="I29:K30"/>
    <mergeCell ref="I31:K31"/>
    <mergeCell ref="I32:K33"/>
    <mergeCell ref="A32:B33"/>
    <mergeCell ref="C31:F31"/>
    <mergeCell ref="A29:B30"/>
    <mergeCell ref="A31:B31"/>
  </mergeCells>
  <pageMargins left="0.25" right="0.25" top="0" bottom="0" header="0.3" footer="0.3"/>
  <pageSetup orientation="portrait" r:id="rId1"/>
  <headerFooter differentFirst="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workbookViewId="0">
      <selection activeCell="D29" sqref="D29"/>
    </sheetView>
  </sheetViews>
  <sheetFormatPr defaultRowHeight="12.75" x14ac:dyDescent="0.2"/>
  <cols>
    <col min="1" max="1" width="17.5703125" style="1" customWidth="1"/>
    <col min="2" max="2" width="25.42578125" style="1" customWidth="1"/>
    <col min="3" max="3" width="21.85546875" style="1" customWidth="1"/>
    <col min="4" max="4" width="22.7109375" style="3" customWidth="1"/>
    <col min="5" max="5" width="19.5703125" style="2" customWidth="1"/>
    <col min="6" max="6" width="26.85546875" style="1" customWidth="1"/>
    <col min="7" max="8" width="9.140625" style="1"/>
    <col min="9" max="9" width="9.28515625" style="1" customWidth="1"/>
    <col min="10" max="16384" width="9.140625" style="1"/>
  </cols>
  <sheetData>
    <row r="1" spans="1:12" x14ac:dyDescent="0.2">
      <c r="A1" s="4" t="s">
        <v>0</v>
      </c>
      <c r="B1" s="4" t="s">
        <v>55</v>
      </c>
      <c r="C1" s="4" t="s">
        <v>56</v>
      </c>
      <c r="D1" s="6" t="s">
        <v>1</v>
      </c>
      <c r="E1" s="5" t="s">
        <v>2</v>
      </c>
      <c r="F1" s="4" t="s">
        <v>57</v>
      </c>
      <c r="H1" s="4"/>
      <c r="I1" s="7"/>
      <c r="J1" s="7"/>
      <c r="K1" s="4"/>
      <c r="L1" s="4"/>
    </row>
    <row r="2" spans="1:12" x14ac:dyDescent="0.2">
      <c r="A2" s="8" t="s">
        <v>3</v>
      </c>
      <c r="B2" s="3">
        <v>888024</v>
      </c>
      <c r="C2" s="10">
        <v>0.10774258353377837</v>
      </c>
      <c r="D2" s="3">
        <v>95678</v>
      </c>
      <c r="E2" s="2">
        <v>0.28883052587091712</v>
      </c>
      <c r="F2" s="11">
        <v>8.8681993019400877E-3</v>
      </c>
      <c r="I2" s="9"/>
      <c r="J2" s="8"/>
    </row>
    <row r="3" spans="1:12" x14ac:dyDescent="0.2">
      <c r="A3" s="8" t="s">
        <v>4</v>
      </c>
      <c r="B3" s="3">
        <v>137868</v>
      </c>
      <c r="C3" s="10">
        <v>0.20476832912641077</v>
      </c>
      <c r="D3" s="3">
        <v>28231</v>
      </c>
      <c r="E3" s="2">
        <v>0.25549803609245753</v>
      </c>
      <c r="F3" s="11">
        <v>3.3653365788018794E-2</v>
      </c>
      <c r="I3" s="9"/>
      <c r="J3" s="8"/>
    </row>
    <row r="4" spans="1:12" x14ac:dyDescent="0.2">
      <c r="A4" s="8" t="s">
        <v>5</v>
      </c>
      <c r="B4" s="3">
        <v>1681587</v>
      </c>
      <c r="C4" s="10">
        <v>0.14124633456371868</v>
      </c>
      <c r="D4" s="3">
        <v>237518</v>
      </c>
      <c r="E4" s="2">
        <v>0.47414460813670301</v>
      </c>
      <c r="F4" s="11">
        <v>2.5094931983775839E-2</v>
      </c>
      <c r="I4" s="9"/>
      <c r="J4" s="8"/>
    </row>
    <row r="5" spans="1:12" x14ac:dyDescent="0.2">
      <c r="A5" s="8" t="s">
        <v>6</v>
      </c>
      <c r="B5" s="3">
        <v>839277</v>
      </c>
      <c r="C5" s="10">
        <v>8.0614624253970979E-2</v>
      </c>
      <c r="D5" s="3">
        <v>67658</v>
      </c>
      <c r="E5" s="2">
        <v>0.36337954036446446</v>
      </c>
      <c r="F5" s="11">
        <v>7.6380384236105908E-3</v>
      </c>
      <c r="I5" s="9"/>
      <c r="J5" s="8"/>
    </row>
    <row r="6" spans="1:12" x14ac:dyDescent="0.2">
      <c r="A6" s="8" t="s">
        <v>7</v>
      </c>
      <c r="B6" s="3">
        <v>12166109</v>
      </c>
      <c r="C6" s="10">
        <v>0.20893204228237638</v>
      </c>
      <c r="D6" s="3">
        <v>2541890</v>
      </c>
      <c r="E6" s="2">
        <v>0.62526673995378923</v>
      </c>
      <c r="F6" s="11">
        <v>2.8341448447944655E-2</v>
      </c>
      <c r="I6" s="9"/>
      <c r="J6" s="8"/>
    </row>
    <row r="7" spans="1:12" x14ac:dyDescent="0.2">
      <c r="A7" s="8" t="s">
        <v>8</v>
      </c>
      <c r="B7" s="3">
        <v>1324115</v>
      </c>
      <c r="C7" s="10">
        <v>0.23946333966460617</v>
      </c>
      <c r="D7" s="3">
        <v>317077</v>
      </c>
      <c r="E7" s="2">
        <v>0.57254061432954084</v>
      </c>
      <c r="F7" s="11">
        <v>3.4904756407604452E-2</v>
      </c>
      <c r="I7" s="9"/>
      <c r="J7" s="8"/>
    </row>
    <row r="8" spans="1:12" x14ac:dyDescent="0.2">
      <c r="A8" s="8" t="s">
        <v>9</v>
      </c>
      <c r="B8" s="3">
        <v>746047</v>
      </c>
      <c r="C8" s="10">
        <v>0.29626819758004524</v>
      </c>
      <c r="D8" s="3">
        <v>221030</v>
      </c>
      <c r="E8" s="2">
        <v>0.63141506334718833</v>
      </c>
      <c r="F8" s="11">
        <v>2.4431404212390092E-2</v>
      </c>
      <c r="I8" s="9"/>
      <c r="J8" s="8"/>
    </row>
    <row r="9" spans="1:12" x14ac:dyDescent="0.2">
      <c r="A9" s="8" t="s">
        <v>10</v>
      </c>
      <c r="B9" s="3">
        <v>241704</v>
      </c>
      <c r="C9" s="10">
        <v>7.8786449541588061E-2</v>
      </c>
      <c r="D9" s="3">
        <v>19043</v>
      </c>
      <c r="E9" s="2">
        <v>0.41864708598060985</v>
      </c>
      <c r="F9" s="11">
        <v>5.7401245735641754E-3</v>
      </c>
      <c r="I9" s="9"/>
      <c r="J9" s="8"/>
    </row>
    <row r="10" spans="1:12" x14ac:dyDescent="0.2">
      <c r="A10" s="8" t="s">
        <v>11</v>
      </c>
      <c r="B10" s="3">
        <v>263296</v>
      </c>
      <c r="C10" s="10">
        <v>0.35423629679144386</v>
      </c>
      <c r="D10" s="3">
        <v>93269</v>
      </c>
      <c r="E10" s="2">
        <v>0.54658985689002448</v>
      </c>
      <c r="F10" s="11">
        <v>3.4922375578434028E-2</v>
      </c>
      <c r="I10" s="9"/>
      <c r="J10" s="8"/>
    </row>
    <row r="11" spans="1:12" x14ac:dyDescent="0.2">
      <c r="A11" s="8" t="s">
        <v>12</v>
      </c>
      <c r="B11" s="3">
        <v>3576023</v>
      </c>
      <c r="C11" s="10">
        <v>0.15658903759847181</v>
      </c>
      <c r="D11" s="3">
        <v>559966</v>
      </c>
      <c r="E11" s="2">
        <v>0.42634646103337431</v>
      </c>
      <c r="F11" s="11">
        <v>1.5456717014171662E-2</v>
      </c>
      <c r="I11" s="9"/>
      <c r="J11" s="8"/>
    </row>
    <row r="12" spans="1:12" x14ac:dyDescent="0.2">
      <c r="A12" s="8" t="s">
        <v>13</v>
      </c>
      <c r="B12" s="3">
        <v>1782498</v>
      </c>
      <c r="C12" s="10">
        <v>6.0008482477960708E-2</v>
      </c>
      <c r="D12" s="3">
        <v>106965</v>
      </c>
      <c r="E12" s="2">
        <v>0.26409154877416485</v>
      </c>
      <c r="F12" s="11">
        <v>4.5474928460214128E-3</v>
      </c>
      <c r="I12" s="9"/>
      <c r="J12" s="8"/>
    </row>
    <row r="13" spans="1:12" x14ac:dyDescent="0.2">
      <c r="A13" s="8" t="s">
        <v>14</v>
      </c>
      <c r="B13" s="3">
        <v>339044</v>
      </c>
      <c r="C13" s="10">
        <v>0.25061348969455294</v>
      </c>
      <c r="D13" s="3">
        <v>84969</v>
      </c>
      <c r="E13" s="2">
        <v>0.56551370706351367</v>
      </c>
      <c r="F13" s="11">
        <v>4.2167204166788097E-2</v>
      </c>
      <c r="I13" s="9"/>
      <c r="J13" s="8"/>
    </row>
    <row r="14" spans="1:12" x14ac:dyDescent="0.2">
      <c r="A14" s="8" t="s">
        <v>15</v>
      </c>
      <c r="B14" s="3">
        <v>282440</v>
      </c>
      <c r="C14" s="10">
        <v>0.14269225322192325</v>
      </c>
      <c r="D14" s="3">
        <v>40302</v>
      </c>
      <c r="E14" s="2">
        <v>0.2422927087341285</v>
      </c>
      <c r="F14" s="11">
        <v>1.5148663145016577E-2</v>
      </c>
      <c r="I14" s="9"/>
      <c r="J14" s="8"/>
    </row>
    <row r="15" spans="1:12" x14ac:dyDescent="0.2">
      <c r="A15" s="8" t="s">
        <v>16</v>
      </c>
      <c r="B15" s="3">
        <v>3134109</v>
      </c>
      <c r="C15" s="10">
        <v>0.23775337743518174</v>
      </c>
      <c r="D15" s="3">
        <v>745145</v>
      </c>
      <c r="E15" s="2">
        <v>0.60597891278448024</v>
      </c>
      <c r="F15" s="11">
        <v>2.0750959182758003E-2</v>
      </c>
      <c r="I15" s="9"/>
      <c r="J15" s="8"/>
    </row>
    <row r="16" spans="1:12" x14ac:dyDescent="0.2">
      <c r="A16" s="8" t="s">
        <v>17</v>
      </c>
      <c r="B16" s="3">
        <v>1437538</v>
      </c>
      <c r="C16" s="10">
        <v>0.16329585722255691</v>
      </c>
      <c r="D16" s="3">
        <v>234744</v>
      </c>
      <c r="E16" s="2">
        <v>0.5281673979075262</v>
      </c>
      <c r="F16" s="11">
        <v>1.3575005195179563E-2</v>
      </c>
      <c r="I16" s="9"/>
      <c r="J16" s="8"/>
    </row>
    <row r="17" spans="1:10" x14ac:dyDescent="0.2">
      <c r="A17" s="8" t="s">
        <v>18</v>
      </c>
      <c r="B17" s="3">
        <v>608837</v>
      </c>
      <c r="C17" s="10">
        <v>0.13569477544892969</v>
      </c>
      <c r="D17" s="3">
        <v>82616</v>
      </c>
      <c r="E17" s="2">
        <v>0.44773466290916974</v>
      </c>
      <c r="F17" s="11">
        <v>1.2111132192358976E-2</v>
      </c>
      <c r="I17" s="9"/>
      <c r="J17" s="8"/>
    </row>
    <row r="18" spans="1:10" x14ac:dyDescent="0.2">
      <c r="A18" s="8" t="s">
        <v>19</v>
      </c>
      <c r="B18" s="3">
        <v>407388</v>
      </c>
      <c r="C18" s="10">
        <v>0.13906889746384282</v>
      </c>
      <c r="D18" s="3">
        <v>56655</v>
      </c>
      <c r="E18" s="2">
        <v>0.2955568655478405</v>
      </c>
      <c r="F18" s="11">
        <v>9.9368633943362501E-3</v>
      </c>
      <c r="I18" s="9"/>
      <c r="J18" s="8"/>
    </row>
    <row r="19" spans="1:10" x14ac:dyDescent="0.2">
      <c r="A19" s="8" t="s">
        <v>20</v>
      </c>
      <c r="B19" s="3">
        <v>1179314</v>
      </c>
      <c r="C19" s="10">
        <v>0.15770185039777362</v>
      </c>
      <c r="D19" s="3">
        <v>185980</v>
      </c>
      <c r="E19" s="2">
        <v>0.49167499431604883</v>
      </c>
      <c r="F19" s="11">
        <v>1.3896009020469427E-2</v>
      </c>
      <c r="I19" s="9"/>
      <c r="J19" s="8"/>
    </row>
    <row r="20" spans="1:10" x14ac:dyDescent="0.2">
      <c r="A20" s="8" t="s">
        <v>21</v>
      </c>
      <c r="B20" s="3">
        <v>1077109</v>
      </c>
      <c r="C20" s="10">
        <v>0.13426960502604657</v>
      </c>
      <c r="D20" s="3">
        <v>144623</v>
      </c>
      <c r="E20" s="2">
        <v>0.41997130942839556</v>
      </c>
      <c r="F20" s="11">
        <v>7.7001581468216212E-3</v>
      </c>
      <c r="I20" s="9"/>
      <c r="J20" s="8"/>
    </row>
    <row r="21" spans="1:10" x14ac:dyDescent="0.2">
      <c r="A21" s="8" t="s">
        <v>22</v>
      </c>
      <c r="B21" s="3">
        <v>279000</v>
      </c>
      <c r="C21" s="10">
        <v>0.1597562724014337</v>
      </c>
      <c r="D21" s="3">
        <v>44572</v>
      </c>
      <c r="E21" s="2">
        <v>0.23801056234614379</v>
      </c>
      <c r="F21" s="11">
        <v>1.482580438015609E-2</v>
      </c>
      <c r="I21" s="9"/>
      <c r="J21" s="8"/>
    </row>
    <row r="22" spans="1:10" x14ac:dyDescent="0.2">
      <c r="A22" s="8" t="s">
        <v>23</v>
      </c>
      <c r="B22" s="3">
        <v>1162313</v>
      </c>
      <c r="C22" s="10">
        <v>0.13016029245134486</v>
      </c>
      <c r="D22" s="3">
        <v>151287</v>
      </c>
      <c r="E22" s="2">
        <v>0.49871766133073131</v>
      </c>
      <c r="F22" s="11">
        <v>1.6450847951408155E-2</v>
      </c>
      <c r="I22" s="9"/>
      <c r="J22" s="8"/>
    </row>
    <row r="23" spans="1:10" x14ac:dyDescent="0.2">
      <c r="A23" s="8" t="s">
        <v>24</v>
      </c>
      <c r="B23" s="3">
        <v>1676400</v>
      </c>
      <c r="C23" s="10">
        <v>0.21032450489143403</v>
      </c>
      <c r="D23" s="3">
        <v>352588</v>
      </c>
      <c r="E23" s="2">
        <v>0.48705179970798002</v>
      </c>
      <c r="F23" s="11">
        <v>1.823958743846138E-2</v>
      </c>
      <c r="I23" s="9"/>
      <c r="J23" s="8"/>
    </row>
    <row r="24" spans="1:10" x14ac:dyDescent="0.2">
      <c r="A24" s="8" t="s">
        <v>25</v>
      </c>
      <c r="B24" s="3">
        <v>2311459</v>
      </c>
      <c r="C24" s="10">
        <v>0.15094362478417311</v>
      </c>
      <c r="D24" s="3">
        <v>348900</v>
      </c>
      <c r="E24" s="2">
        <v>0.54623591943450722</v>
      </c>
      <c r="F24" s="11">
        <v>1.5371505009080929E-2</v>
      </c>
      <c r="I24" s="9"/>
      <c r="J24" s="8"/>
    </row>
    <row r="25" spans="1:10" x14ac:dyDescent="0.2">
      <c r="A25" s="8" t="s">
        <v>26</v>
      </c>
      <c r="B25" s="3">
        <v>1070731</v>
      </c>
      <c r="C25" s="10">
        <v>7.6551440090928527E-2</v>
      </c>
      <c r="D25" s="3">
        <v>81966</v>
      </c>
      <c r="E25" s="2">
        <v>0.47223326477349326</v>
      </c>
      <c r="F25" s="11">
        <v>5.2889800905750141E-3</v>
      </c>
      <c r="I25" s="9"/>
      <c r="J25" s="8"/>
    </row>
    <row r="26" spans="1:10" x14ac:dyDescent="0.2">
      <c r="A26" s="8" t="s">
        <v>27</v>
      </c>
      <c r="B26" s="3">
        <v>693365</v>
      </c>
      <c r="C26" s="10">
        <v>0.13593850280876593</v>
      </c>
      <c r="D26" s="3">
        <v>94255</v>
      </c>
      <c r="E26" s="2">
        <v>0.32722090492176625</v>
      </c>
      <c r="F26" s="11">
        <v>6.3454870761739503E-3</v>
      </c>
      <c r="I26" s="9"/>
      <c r="J26" s="8"/>
    </row>
    <row r="27" spans="1:10" x14ac:dyDescent="0.2">
      <c r="A27" s="8" t="s">
        <v>28</v>
      </c>
      <c r="B27" s="3">
        <v>948576</v>
      </c>
      <c r="C27" s="10">
        <v>0.2348204044799784</v>
      </c>
      <c r="D27" s="3">
        <v>222745</v>
      </c>
      <c r="E27" s="2">
        <v>0.44485563586325899</v>
      </c>
      <c r="F27" s="11">
        <v>1.9154629621446581E-2</v>
      </c>
      <c r="I27" s="9"/>
      <c r="J27" s="8"/>
    </row>
    <row r="28" spans="1:10" x14ac:dyDescent="0.2">
      <c r="A28" s="8" t="s">
        <v>29</v>
      </c>
      <c r="B28" s="3">
        <v>185716</v>
      </c>
      <c r="C28" s="10">
        <v>0.10455749639234099</v>
      </c>
      <c r="D28" s="3">
        <v>19418</v>
      </c>
      <c r="E28" s="2">
        <v>0.18665231224707546</v>
      </c>
      <c r="F28" s="11">
        <v>1.0613772528566838E-2</v>
      </c>
      <c r="I28" s="9"/>
      <c r="J28" s="8"/>
    </row>
    <row r="29" spans="1:10" x14ac:dyDescent="0.2">
      <c r="A29" s="8" t="s">
        <v>30</v>
      </c>
      <c r="B29" s="3">
        <v>237979</v>
      </c>
      <c r="C29" s="10">
        <v>9.5193273356052419E-2</v>
      </c>
      <c r="D29" s="3">
        <v>22654</v>
      </c>
      <c r="E29" s="2">
        <v>0.29611523580466381</v>
      </c>
      <c r="F29" s="11">
        <v>6.2736904766213129E-3</v>
      </c>
      <c r="I29" s="9"/>
      <c r="J29" s="8"/>
    </row>
    <row r="30" spans="1:10" x14ac:dyDescent="0.2">
      <c r="A30" s="8" t="s">
        <v>31</v>
      </c>
      <c r="B30" s="3">
        <v>596516</v>
      </c>
      <c r="C30" s="10">
        <v>5.864385867269277E-2</v>
      </c>
      <c r="D30" s="3">
        <v>34982</v>
      </c>
      <c r="E30" s="2">
        <v>0.41686428256491531</v>
      </c>
      <c r="F30" s="11">
        <v>5.6626911034188153E-3</v>
      </c>
      <c r="I30" s="9"/>
      <c r="J30" s="8"/>
    </row>
    <row r="31" spans="1:10" x14ac:dyDescent="0.2">
      <c r="A31" s="8" t="s">
        <v>32</v>
      </c>
      <c r="B31" s="3">
        <v>189687</v>
      </c>
      <c r="C31" s="10">
        <v>0.15442808415969467</v>
      </c>
      <c r="D31" s="3">
        <v>29293</v>
      </c>
      <c r="E31" s="2">
        <v>0.33910607411180438</v>
      </c>
      <c r="F31" s="11">
        <v>1.1967983319474575E-2</v>
      </c>
      <c r="I31" s="9"/>
      <c r="J31" s="8"/>
    </row>
    <row r="32" spans="1:10" x14ac:dyDescent="0.2">
      <c r="A32" s="8" t="s">
        <v>33</v>
      </c>
      <c r="B32" s="3">
        <v>1737333</v>
      </c>
      <c r="C32" s="10">
        <v>0.16706987088830985</v>
      </c>
      <c r="D32" s="3">
        <v>290256</v>
      </c>
      <c r="E32" s="2">
        <v>0.59005675811933844</v>
      </c>
      <c r="F32" s="11">
        <v>1.0098146492705859E-2</v>
      </c>
      <c r="I32" s="9"/>
      <c r="J32" s="8"/>
    </row>
    <row r="33" spans="1:10" x14ac:dyDescent="0.2">
      <c r="A33" s="8" t="s">
        <v>34</v>
      </c>
      <c r="B33" s="3">
        <v>738231</v>
      </c>
      <c r="C33" s="10">
        <v>0.17037079179823117</v>
      </c>
      <c r="D33" s="3">
        <v>125773</v>
      </c>
      <c r="E33" s="2">
        <v>0.41756056425936811</v>
      </c>
      <c r="F33" s="11">
        <v>1.9068547147939117E-2</v>
      </c>
      <c r="I33" s="9"/>
      <c r="J33" s="8"/>
    </row>
    <row r="34" spans="1:10" x14ac:dyDescent="0.2">
      <c r="A34" s="8" t="s">
        <v>35</v>
      </c>
      <c r="B34" s="3">
        <v>6620649</v>
      </c>
      <c r="C34" s="10">
        <v>0.15783618796284171</v>
      </c>
      <c r="D34" s="3">
        <v>1044978</v>
      </c>
      <c r="E34" s="2">
        <v>0.54769071437668604</v>
      </c>
      <c r="F34" s="11">
        <v>1.6924319685210111E-2</v>
      </c>
      <c r="I34" s="9"/>
      <c r="J34" s="8"/>
    </row>
    <row r="35" spans="1:10" x14ac:dyDescent="0.2">
      <c r="A35" s="8" t="s">
        <v>36</v>
      </c>
      <c r="B35" s="3">
        <v>2000804</v>
      </c>
      <c r="C35" s="10">
        <v>6.183814106729095E-2</v>
      </c>
      <c r="D35" s="3">
        <v>123726</v>
      </c>
      <c r="E35" s="2">
        <v>0.26228416980232128</v>
      </c>
      <c r="F35" s="11">
        <v>5.0162261970820056E-3</v>
      </c>
      <c r="I35" s="9"/>
      <c r="J35" s="8"/>
    </row>
    <row r="36" spans="1:10" x14ac:dyDescent="0.2">
      <c r="A36" s="8" t="s">
        <v>37</v>
      </c>
      <c r="B36" s="3">
        <v>89240</v>
      </c>
      <c r="C36" s="10">
        <v>0.12148139847601973</v>
      </c>
      <c r="D36" s="3">
        <v>10841</v>
      </c>
      <c r="E36" s="2">
        <v>0.30100510884051535</v>
      </c>
      <c r="F36" s="11">
        <v>8.3919618759105297E-3</v>
      </c>
      <c r="I36" s="9"/>
      <c r="J36" s="8"/>
    </row>
    <row r="37" spans="1:10" x14ac:dyDescent="0.2">
      <c r="A37" s="8" t="s">
        <v>38</v>
      </c>
      <c r="B37" s="3">
        <v>2932001</v>
      </c>
      <c r="C37" s="10">
        <v>0.12176257784359555</v>
      </c>
      <c r="D37" s="3">
        <v>357008</v>
      </c>
      <c r="E37" s="2">
        <v>0.57302263468940307</v>
      </c>
      <c r="F37" s="11">
        <v>7.6185595327144728E-3</v>
      </c>
      <c r="I37" s="9"/>
      <c r="J37" s="8"/>
    </row>
    <row r="38" spans="1:10" x14ac:dyDescent="0.2">
      <c r="A38" s="8" t="s">
        <v>39</v>
      </c>
      <c r="B38" s="3">
        <v>781927</v>
      </c>
      <c r="C38" s="10">
        <v>8.4162588067684063E-2</v>
      </c>
      <c r="D38" s="3">
        <v>65809</v>
      </c>
      <c r="E38" s="2">
        <v>0.35632719141033209</v>
      </c>
      <c r="F38" s="11">
        <v>8.7105629902670019E-3</v>
      </c>
      <c r="I38" s="9"/>
      <c r="J38" s="8"/>
    </row>
    <row r="39" spans="1:10" x14ac:dyDescent="0.2">
      <c r="A39" s="8" t="s">
        <v>40</v>
      </c>
      <c r="B39" s="3">
        <v>1044686</v>
      </c>
      <c r="C39" s="10">
        <v>0.21294723964904286</v>
      </c>
      <c r="D39" s="3">
        <v>222463</v>
      </c>
      <c r="E39" s="2">
        <v>0.60136024631487328</v>
      </c>
      <c r="F39" s="11">
        <v>3.7872298238880969E-2</v>
      </c>
      <c r="I39" s="9"/>
      <c r="J39" s="8"/>
    </row>
    <row r="40" spans="1:10" x14ac:dyDescent="0.2">
      <c r="A40" s="8" t="s">
        <v>41</v>
      </c>
      <c r="B40" s="3">
        <v>2769810</v>
      </c>
      <c r="C40" s="10">
        <v>0.13139023976373831</v>
      </c>
      <c r="D40" s="3">
        <v>363926</v>
      </c>
      <c r="E40" s="2">
        <v>0.4899717131897855</v>
      </c>
      <c r="F40" s="11">
        <v>9.1191335264914648E-3</v>
      </c>
      <c r="I40" s="9"/>
      <c r="J40" s="8"/>
    </row>
    <row r="41" spans="1:10" x14ac:dyDescent="0.2">
      <c r="A41" s="8" t="s">
        <v>42</v>
      </c>
      <c r="D41" s="3">
        <v>236535</v>
      </c>
      <c r="E41" s="2">
        <v>0.6822429636979308</v>
      </c>
      <c r="J41" s="8"/>
    </row>
    <row r="42" spans="1:10" x14ac:dyDescent="0.2">
      <c r="A42" s="8" t="s">
        <v>43</v>
      </c>
      <c r="B42" s="3">
        <v>280350</v>
      </c>
      <c r="C42" s="10">
        <v>0.30981273408239701</v>
      </c>
      <c r="D42" s="3">
        <v>86856</v>
      </c>
      <c r="E42" s="2">
        <v>0.568347489235843</v>
      </c>
      <c r="F42" s="11">
        <v>2.7488756660256766E-2</v>
      </c>
      <c r="I42" s="9"/>
      <c r="J42" s="8"/>
    </row>
    <row r="43" spans="1:10" x14ac:dyDescent="0.2">
      <c r="A43" s="8" t="s">
        <v>44</v>
      </c>
      <c r="B43" s="3">
        <v>936141</v>
      </c>
      <c r="C43" s="10">
        <v>0.14049806599646847</v>
      </c>
      <c r="D43" s="3">
        <v>131526</v>
      </c>
      <c r="E43" s="2">
        <v>0.36087316786751028</v>
      </c>
      <c r="F43" s="11">
        <v>1.0986144020481252E-2</v>
      </c>
      <c r="I43" s="9"/>
      <c r="J43" s="8"/>
    </row>
    <row r="44" spans="1:10" x14ac:dyDescent="0.2">
      <c r="A44" s="8" t="s">
        <v>45</v>
      </c>
      <c r="B44" s="3">
        <v>118295</v>
      </c>
      <c r="C44" s="10">
        <v>0.12899953506065345</v>
      </c>
      <c r="D44" s="3">
        <v>15260</v>
      </c>
      <c r="E44" s="2">
        <v>0.23743212335267849</v>
      </c>
      <c r="F44" s="11">
        <v>1.1178116706563561E-2</v>
      </c>
      <c r="I44" s="9"/>
      <c r="J44" s="8"/>
    </row>
    <row r="45" spans="1:10" x14ac:dyDescent="0.2">
      <c r="A45" s="8" t="s">
        <v>46</v>
      </c>
      <c r="B45" s="3">
        <v>1564417</v>
      </c>
      <c r="C45" s="10">
        <v>8.0081589499474887E-2</v>
      </c>
      <c r="D45" s="3">
        <v>125281</v>
      </c>
      <c r="E45" s="2">
        <v>0.33910595623164475</v>
      </c>
      <c r="F45" s="11">
        <v>7.214919323328654E-3</v>
      </c>
      <c r="I45" s="9"/>
      <c r="J45" s="8"/>
    </row>
    <row r="46" spans="1:10" x14ac:dyDescent="0.2">
      <c r="A46" s="8" t="s">
        <v>47</v>
      </c>
      <c r="B46" s="3">
        <v>4727969</v>
      </c>
      <c r="C46" s="10">
        <v>7.3320489199485028E-2</v>
      </c>
      <c r="D46" s="3">
        <v>346657</v>
      </c>
      <c r="E46" s="2">
        <v>0.28532121342813943</v>
      </c>
      <c r="F46" s="11">
        <v>7.244775282282203E-3</v>
      </c>
      <c r="I46" s="9"/>
      <c r="J46" s="8"/>
    </row>
    <row r="47" spans="1:10" x14ac:dyDescent="0.2">
      <c r="A47" s="8" t="s">
        <v>48</v>
      </c>
      <c r="B47" s="3">
        <v>311057</v>
      </c>
      <c r="C47" s="10">
        <v>8.1174832908438008E-2</v>
      </c>
      <c r="D47" s="3">
        <v>25250</v>
      </c>
      <c r="E47" s="2">
        <v>0.17569861946114451</v>
      </c>
      <c r="F47" s="11">
        <v>1.1487404613409245E-2</v>
      </c>
      <c r="I47" s="9"/>
      <c r="J47" s="8"/>
    </row>
    <row r="48" spans="1:10" x14ac:dyDescent="0.2">
      <c r="A48" s="8" t="s">
        <v>49</v>
      </c>
      <c r="B48" s="3">
        <v>191415</v>
      </c>
      <c r="C48" s="10">
        <v>0.26145286419559594</v>
      </c>
      <c r="D48" s="3">
        <v>50046</v>
      </c>
      <c r="E48" s="2">
        <v>0.32158278928699946</v>
      </c>
      <c r="F48" s="11">
        <v>2.3749992856147512E-2</v>
      </c>
      <c r="I48" s="9"/>
      <c r="J48" s="8"/>
    </row>
    <row r="49" spans="1:10" x14ac:dyDescent="0.2">
      <c r="A49" s="8" t="s">
        <v>50</v>
      </c>
      <c r="B49" s="3">
        <v>955868</v>
      </c>
      <c r="C49" s="10">
        <v>7.5919478421706765E-2</v>
      </c>
      <c r="D49" s="3">
        <v>72569</v>
      </c>
      <c r="E49" s="2">
        <v>0.25358880098403735</v>
      </c>
      <c r="F49" s="11">
        <v>3.7634880324734082E-3</v>
      </c>
      <c r="I49" s="9"/>
      <c r="J49" s="8"/>
    </row>
    <row r="50" spans="1:10" x14ac:dyDescent="0.2">
      <c r="A50" s="8" t="s">
        <v>51</v>
      </c>
      <c r="B50" s="3">
        <v>1779640</v>
      </c>
      <c r="C50" s="10">
        <v>0.32406273178845157</v>
      </c>
      <c r="D50" s="3">
        <v>576715</v>
      </c>
      <c r="E50" s="2">
        <v>0.59387868796075372</v>
      </c>
      <c r="F50" s="11">
        <v>5.6499359750731927E-2</v>
      </c>
      <c r="I50" s="9"/>
      <c r="J50" s="8"/>
    </row>
    <row r="51" spans="1:10" x14ac:dyDescent="0.2">
      <c r="A51" s="8" t="s">
        <v>52</v>
      </c>
      <c r="B51" s="3">
        <v>548380</v>
      </c>
      <c r="C51" s="10">
        <v>0.26488566322622997</v>
      </c>
      <c r="D51" s="3">
        <v>145258</v>
      </c>
      <c r="E51" s="2">
        <v>0.36386089631349683</v>
      </c>
      <c r="F51" s="11">
        <v>2.9029612964306603E-2</v>
      </c>
      <c r="I51" s="9"/>
      <c r="J51" s="8"/>
    </row>
    <row r="52" spans="1:10" x14ac:dyDescent="0.2">
      <c r="A52" s="8" t="s">
        <v>53</v>
      </c>
      <c r="B52" s="3">
        <v>1044478</v>
      </c>
      <c r="C52" s="10">
        <v>0.17858681561507278</v>
      </c>
      <c r="D52" s="3">
        <v>186530</v>
      </c>
      <c r="E52" s="2">
        <v>0.61785359390526662</v>
      </c>
      <c r="F52" s="11">
        <v>2.0691095561703642E-2</v>
      </c>
      <c r="I52" s="9"/>
      <c r="J52" s="8"/>
    </row>
    <row r="53" spans="1:10" x14ac:dyDescent="0.2">
      <c r="A53" s="8" t="s">
        <v>54</v>
      </c>
      <c r="B53" s="3">
        <v>64508</v>
      </c>
      <c r="C53" s="10">
        <v>4.5188193712407766E-2</v>
      </c>
      <c r="D53" s="3">
        <v>2915</v>
      </c>
      <c r="E53" s="2">
        <v>0.15849282296650719</v>
      </c>
      <c r="F53" s="11">
        <v>4.6161798563622578E-3</v>
      </c>
      <c r="I53" s="9"/>
      <c r="J53" s="8"/>
    </row>
  </sheetData>
  <sortState ref="K2:L146">
    <sortCondition ref="K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 1</vt:lpstr>
      <vt:lpstr>Final Impact Statement</vt:lpstr>
      <vt:lpstr>Sheet3</vt:lpstr>
      <vt:lpstr>select_state</vt:lpstr>
      <vt:lpstr>State_D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Caitlin Crowley</dc:creator>
  <cp:lastModifiedBy>Vernita Todd</cp:lastModifiedBy>
  <cp:lastPrinted>2016-12-29T22:58:38Z</cp:lastPrinted>
  <dcterms:created xsi:type="dcterms:W3CDTF">2016-12-27T22:05:50Z</dcterms:created>
  <dcterms:modified xsi:type="dcterms:W3CDTF">2017-01-20T20:40:48Z</dcterms:modified>
</cp:coreProperties>
</file>